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RUP_DEC\GARA NANO TECH\AGGIORNAMENTO DEL 20 GIUGNO 2023 - INVIATI\"/>
    </mc:Choice>
  </mc:AlternateContent>
  <bookViews>
    <workbookView xWindow="-38520" yWindow="-2370" windowWidth="38640" windowHeight="21240"/>
  </bookViews>
  <sheets>
    <sheet name="FLEXILAB_Impianto gas speciali" sheetId="1" r:id="rId1"/>
  </sheets>
  <definedNames>
    <definedName name="_xlnm.Print_Area" localSheetId="0">'FLEXILAB_Impianto gas speciali'!$A$3:$G$58</definedName>
    <definedName name="_xlnm.Print_Titles" localSheetId="0">'FLEXILAB_Impianto gas speciali'!$3:$3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65" i="1"/>
  <c r="G63" i="1"/>
  <c r="G62" i="1"/>
  <c r="F52" i="1" l="1"/>
  <c r="F53" i="1"/>
  <c r="F54" i="1"/>
  <c r="F51" i="1"/>
  <c r="F11" i="1"/>
  <c r="F12" i="1"/>
  <c r="F13" i="1"/>
  <c r="F14" i="1"/>
  <c r="F10" i="1"/>
  <c r="F9" i="1" l="1"/>
  <c r="F6" i="1" l="1"/>
  <c r="F5" i="1" s="1"/>
  <c r="G5" i="1" s="1"/>
  <c r="F46" i="1"/>
  <c r="F47" i="1"/>
  <c r="F48" i="1"/>
  <c r="F45" i="1"/>
  <c r="F42" i="1"/>
  <c r="F37" i="1"/>
  <c r="F38" i="1"/>
  <c r="F39" i="1"/>
  <c r="F32" i="1"/>
  <c r="F33" i="1"/>
  <c r="F31" i="1"/>
  <c r="F27" i="1"/>
  <c r="F28" i="1"/>
  <c r="F26" i="1"/>
  <c r="F23" i="1"/>
  <c r="F22" i="1"/>
  <c r="F19" i="1"/>
  <c r="F18" i="1"/>
  <c r="F50" i="1"/>
  <c r="G50" i="1" s="1"/>
  <c r="G58" i="1" l="1"/>
  <c r="F21" i="1"/>
  <c r="F44" i="1"/>
  <c r="F25" i="1"/>
  <c r="F17" i="1"/>
  <c r="D36" i="1"/>
  <c r="F36" i="1" s="1"/>
  <c r="F41" i="1"/>
  <c r="G41" i="1" s="1"/>
  <c r="G17" i="1" l="1"/>
  <c r="G44" i="1"/>
  <c r="F35" i="1"/>
  <c r="G35" i="1" s="1"/>
  <c r="G21" i="1" l="1"/>
  <c r="F30" i="1"/>
  <c r="G30" i="1" s="1"/>
  <c r="G25" i="1"/>
  <c r="G59" i="1" l="1"/>
  <c r="G60" i="1" l="1"/>
  <c r="G67" i="1" s="1"/>
</calcChain>
</file>

<file path=xl/sharedStrings.xml><?xml version="1.0" encoding="utf-8"?>
<sst xmlns="http://schemas.openxmlformats.org/spreadsheetml/2006/main" count="145" uniqueCount="105">
  <si>
    <t>a corpo</t>
  </si>
  <si>
    <t>cadauno</t>
  </si>
  <si>
    <t>unità
di
misura</t>
  </si>
  <si>
    <t>IMPORTO
TOTALE (€)</t>
  </si>
  <si>
    <t>1.0</t>
  </si>
  <si>
    <t>1.1</t>
  </si>
  <si>
    <t>1.2</t>
  </si>
  <si>
    <t>1.3</t>
  </si>
  <si>
    <t>PREZZO
Unitario (€)</t>
  </si>
  <si>
    <t>2.0</t>
  </si>
  <si>
    <t>2.1</t>
  </si>
  <si>
    <t>9.1</t>
  </si>
  <si>
    <t>2.2</t>
  </si>
  <si>
    <t>EXTRAPREZZO per GAS CABINET ANTIFIAMMA (SENZA FINESTRA) G90.205.60 conforme a DIN 14470-2predisposto per N. 1 bombola
- Dimensioni L x P x A (mm): esterne ca. 600 x 615 x 2050; interne ca. 440 x 400 x 1875 - altezza interna: 1875 mm - Peso: ca. 305 kg</t>
  </si>
  <si>
    <t>2.3</t>
  </si>
  <si>
    <t>2.4</t>
  </si>
  <si>
    <t>2.5</t>
  </si>
  <si>
    <t xml:space="preserve">Extra prezzo per valvola automatica/pneumatica in uscita </t>
  </si>
  <si>
    <t>3.2</t>
  </si>
  <si>
    <t>3.2.1</t>
  </si>
  <si>
    <t>3.2.2</t>
  </si>
  <si>
    <t>4.1</t>
  </si>
  <si>
    <t>composizione 
base</t>
  </si>
  <si>
    <t>5.0</t>
  </si>
  <si>
    <t>Punti d’uso per gas puri tossici e corrosivi EES55-VCR o EQUIVALENTE
Pressione ingresso max 40 bar
Pressione regolabile in uscite 0-4 bar oppure 0-10 bar
Valvola di intercettazione in ingresso
Regolatore di pressione
Raccorderia VCR
Rugosità superficiale: Ra≤0,25µm</t>
  </si>
  <si>
    <t>5.1</t>
  </si>
  <si>
    <t>5.2</t>
  </si>
  <si>
    <t>Sensori-trasmettitori fughe gas già installati nei gas cabinet e aventi le seguenti caratteristiche
-Trasmettitore gestito completamente da microprocessore. Esecuzione Ex da parete:
Caratteristiche tecniche:
Campo di misura:  		In funzione del tipo di gas
Sensore:			elettrochimico oppure a Pellistore secondo il tipo di gas
Uscita  analogica:		4..20 mA
Indicazione:		cieca
Alimentazione:		24 Vcc  		
Umidità Operativa:	10...90 % r.h. 
Grado di protezione:	IP 65;  
Cavo di collegamento:	3 x 1,5 mm2 schermato
Dimensioni:		80 x 145 x 55
Peso:  			0.7  Kg 
Certificazione:		ATEX II 2GD EEx de IIC T6/T5/T4, - 40 ≤ Ta ≤ + 40 / + 55 / + 65 °C</t>
  </si>
  <si>
    <t>5.3</t>
  </si>
  <si>
    <t>Punti d’uso per gas puri Inerti, infiammabili e comburenti fino al grado 6.0 EE55-1 interamente realizzati in acc. Inox A316
Pressione ingresso max 40 bar
Pressione regolabile in uscite 0-4 bar oppure 0-10 bar
Valvola di intercettazione in ingresso a membrana inox
Regolatore di pressione
Raccorderia NPT</t>
  </si>
  <si>
    <t>6.0</t>
  </si>
  <si>
    <t>6.1</t>
  </si>
  <si>
    <t>6.2</t>
  </si>
  <si>
    <t>6.3</t>
  </si>
  <si>
    <t>7.0</t>
  </si>
  <si>
    <t>7.1</t>
  </si>
  <si>
    <t>7.2</t>
  </si>
  <si>
    <t>8.0</t>
  </si>
  <si>
    <t>9.0</t>
  </si>
  <si>
    <t>9.2</t>
  </si>
  <si>
    <t>Posto presa da laboratorio per ARIA COMPRESSA completo di valvola di intercettazione e riduttore di II° stadio - ingresso dall'alto (su piastra) - P in max 40 bar P Out 0,5 -6 Bar  1/4</t>
  </si>
  <si>
    <t>7.3</t>
  </si>
  <si>
    <t xml:space="preserve">Sensori per la rivelazione del tasso di Ossigeno (sovra e sotto ossigenazione)  e aventi le seguenti caratteristiche
-Trasmettitore gestito completamente da microprocessore. Esecuzione da parete:
Caratteristiche tecniche:
Campo di misura:  	
Uscita  analogica:		4..20 mA
Indicazione:		cieca
Alimentazione:		24 Vcc  		
Umidità Operativa:	10...90 % r.h. 
Grado di protezione:	IP 65;  
Cavo di collegamento:	3 x 1,5 mm2 schermato
Dimensioni:		80 x 145 x 55
Peso:  			0.7  Kg </t>
  </si>
  <si>
    <t>7.4</t>
  </si>
  <si>
    <t>8.1</t>
  </si>
  <si>
    <t>10.0</t>
  </si>
  <si>
    <t>10.1</t>
  </si>
  <si>
    <t>10.2</t>
  </si>
  <si>
    <t>10.3</t>
  </si>
  <si>
    <t>10.4</t>
  </si>
  <si>
    <t>Fascicolo tecnico comprendente i calcoli, la relazione tecnica e i disegno firmati da Professionista iscritto all’albo e rilascio della dichiarazione di conformità ai sensi del DM 37/08</t>
  </si>
  <si>
    <t>a  corpo</t>
  </si>
  <si>
    <t>Fascicolo tecnico e certificazione ai sensi del D.Lgs. 2014/68/UE (CE-PED) -SE APPLICABILE-, a cura di ente notificato incluso sopralluoghi, collaudi e quant’altro necessario alla documentazione finale</t>
  </si>
  <si>
    <t>Relazione ATEX e calcolo zonizzazione Atex riduzione eseguito da professionista abilitato e rilascio di opportuna documentazione secondo la norma vigente</t>
  </si>
  <si>
    <t>Liquidi penetranti (tutti gli operatori sono muniti di patentino), nel caso fosse richiesto il test liquidi penetranti :
Report e test liquidi penetranti sul 50% delle saldature eseguito da ns personale patentato con rilascio di opportuna documentazione secondo UNI (non ASME)</t>
  </si>
  <si>
    <t xml:space="preserve">Valvola di arresto fiamma mod. Witt 85-10 ES/H o EQUIVALENTE, esecuzione in acc. Inox A 316 conforme alle  norme applicabili, incluso montaggio e raccorderia  </t>
  </si>
  <si>
    <t>Num.</t>
  </si>
  <si>
    <t>Q.tà</t>
  </si>
  <si>
    <t>Quadro di controllo inox da installare in area non classificata; esecuzione a a doppia porta stagno IP54 , dimensioni 700x500x250 , alimentazione 230V-50Hz monofase , progettato e costruito a regola d’arte in accordo alle vigenti direttive comunitarie e norme CEI/EN collegate contenente : 
-1 interruttore magnetotermico trifase 2x10A
-1 sezionatore generale 3x20A 
-1 logica programmabile (PLC) S7-1200 SIEMENS completa d’ingressi ed uscite discrete ed analogiche , porta di comunicazione ethernet e profibus. 
-Software operativo per la gestione  di tutti i sensori in campo su tre livelli di allarme impostabili ( max 15 sensori) , sia quelli all’interno dei gas cabinet che quelli installati nei laboratori; gestione blocco emergenza per gas cabinet e centrali standard; gestione ventilatori-estrattori tramite contatto pulito a disposizione; (avvio alla massima potenza in caso di allarme e preAllarme; monitoraggio fughe gas e rilevatore antincendio IR.)
-1 terminale operatore a colori da 7” , touch screen con mappatura dei punti dei sensori fughe gas; doppia porta di comunicazione ethernet , software di teleassistenza remota UBIQUITY (se connesso ad internet).
-Interfaccia Ehernet per il controllo e la gestione remota di tutte le funzioni.
-1 switch ethernet a 5 porte.
-1 pulsante d’emergenza.
-Relè ausiliari , fusibili , spie luminose , morsettiera e quanto necessario al completamento
-Software applicativo PLC e HMI. 
-Alimentazione 230 Vac</t>
  </si>
  <si>
    <t>FORNITURA IN OPERA DI LINEE GAS</t>
  </si>
  <si>
    <t>Mano d'opera per l'installazione dei rispettivi punti d’uso e collegamenti</t>
  </si>
  <si>
    <t>LOTTO 12 : Apparecchiature per lo stoccaggio e la distribuzione dei gas di processo</t>
  </si>
  <si>
    <t>DESCRIZIONE DELLE APPARECCHIATURE E DEI SERVIZI RICHIESTI</t>
  </si>
  <si>
    <t>GAS CABINET IN VERSIONE TOTALMENTE AUTOMATICA; LINEA SPECTROPUR O EQUIVALENTE PREDISPOSTO PER GAS:  CL2; NF3, SiH4</t>
  </si>
  <si>
    <r>
      <t xml:space="preserve">GAS CABINET; </t>
    </r>
    <r>
      <rPr>
        <sz val="9"/>
        <rFont val="Arial"/>
        <family val="2"/>
      </rPr>
      <t>Armadio di contenimento per bombole di gas linea Spectropur tipo GS O EQUIVALENTE  realizzazto in lamiera d'acciaio da 2 mm, e verniciato, idoneo uso per gas tossici, Appositamente progettato per gas elettronici
Porte e finestre a chiusura automatica
Console per controller Touch screen montata su porta e 
Console per controller sulla parte superiore dell'armadio
Dimensioni (LxPxA): 600 x 500 x 2050 mm
Numero di porte: 1
Numero di bombole: 1</t>
    </r>
  </si>
  <si>
    <r>
      <rPr>
        <b/>
        <sz val="9"/>
        <rFont val="Arial"/>
        <family val="2"/>
      </rPr>
      <t>Pannello di controllo della pressione per l'uso con gas e miscele fortemente corrosive mod. SP6-SBE</t>
    </r>
    <r>
      <rPr>
        <sz val="9"/>
        <rFont val="Arial"/>
        <family val="2"/>
      </rPr>
      <t xml:space="preserve"> O EQUIVALENTEcon qualità superiore a 6,0 con predisposizione del gas inerte di spurgo.
Regolatori di pressione, valvole, tubazioni, raccordi in acciaio inox 1.4404, superfici a contatto con il gas elettrolucidate, connessioni VCR metallo su metallo, tutte le altre connessioni saldate in orbitale
Rugosità superficiale: Ra≤0,25µm
Massima Pressione di ingresso: 200 bar1 ; Massimo Pressione di uscita: 0-10 bar regolabile
Unità di blocco-spurgo-lavaggio a 3 vie SBE3/MV3-PN200-PN200-PN200 O EQUIVALENTE  con tubo capillare integrato per consentire lo spurgo nella valvola della bombola, codolo di collegamento alla bombola saldato della bombola sul corpo valvole. 
Valvole a comando pneumatico per lo spurgo (PGI), per lo scarico (HPV) e per il gas di processo (HPI)
Trasmettitore ad alta pressione tipo WUC-10 (PT P1) O EQUIVALENTE
Valvola di ritegno con trasmettitore di pressione tipo WUC-10 (PT Purge) O EQUIVALENTE nella linea del gas di spurgo (CV1)
Prefiltro con grado di rimozione 0,6 µm (F1)
Regolatore di pressione a 2 vie con membrana vincolata, monostadio (PR)
Valvola del gas di processo ad azionamento pneumatico in uscita (LPV)
Trasmettitore di pressione in uscita tipo WUC-10 (PT P2)
Valvola di non ritorno in direzione gas di scarico (CV2)
Valvola limitatrice di pressione ad azionamento pneumatico in direzione dei gas di scarico (spurgo del sistema) (VIV)
Valvola di intercettazione pneumatica (COV) in uscita del gas di processo
Valvola di intercettazione di servizio a comando manuale nell'uscita (PLI)
Disco di rottura (BD) con relief valve a valle (PRV) e disco di scoppio aggiuntivo
Monitoraggio continuo tramite manometro a contatto (CG)
Porta vuoto per prova di tenuta (LTP)
Trasmettitore di pressione tipo WUC-10 (PT Waste) in uscita del gas di scarico
Pannello generatore di vuoto con valvola di ritegno (CV3) in ingresso e valvola di intercettazione a comando pneumatico (VGV), lavaggio permanente e continuo (torcia fredda) verso la linea di spurgo (valvola di spurgo)
Rilevatore Antincendio a IR (solo per gas cabinet SiH4) 
Esecuzione su pannello in alluminio. Il pannello di controllo della pressione è assemblato in camera bianca di classe ISO 5.0, test di funzionamento e di tenuta (helium leak test)
</t>
    </r>
    <r>
      <rPr>
        <i/>
        <sz val="9"/>
        <rFont val="Arial"/>
        <family val="2"/>
      </rPr>
      <t>Altri dati tecnici:</t>
    </r>
    <r>
      <rPr>
        <sz val="9"/>
        <rFont val="Arial"/>
        <family val="2"/>
      </rPr>
      <t xml:space="preserve">
Valvole a membrana: tipo MV3, DN4, PN200, indicazione della posizione del volantino ben leggibile,
indicatore on/off, senza spazi morti nella zona a contatto con il gas
Regolatore di pressione: tipo E51, tenuta metallo su metallo all'atmosfera
Pressione di ingresso: max. 200 bar
Pressione di uscita: max. 10 bar
Tasso di perdita: a seconda della connessione 1x10-9 mbar l/s all'atmosfera</t>
    </r>
  </si>
  <si>
    <r>
      <t xml:space="preserve">Unità PLC Spectrosys tipo Flocontrol FC15 O EQUIVALENTE, </t>
    </r>
    <r>
      <rPr>
        <sz val="9"/>
        <rFont val="Arial"/>
        <family val="2"/>
      </rPr>
      <t>Funzione automatizzata di tutte le operazioni di monitoring, lavaggi, purge e interblocchi
Monitor touch screen completamente integrato nell'anta dell'armadio; componenti hardware all'interno di un box dedicato a tetto del cabinet nella parte superiore
Monitoraggio dello stato in tempo reale del contenuto della bombola del gas di processo
Impostazione della procedura del ciclo di lavaggio/spurgo automatizzato per il cambio bombola
Modalità di allerta e blocco programmabile per ogni segnale in ingresso, elaborazione di segnali esterni, ad es. allarme antincendio, allarme fughe gas, interblocco remoto
Interfaccia Ethernet per l'integrazione nel sistema di gestione cliente (BMS)
Esecuzione secondo ATEX con barriere di sicurezza Eexia</t>
    </r>
  </si>
  <si>
    <r>
      <rPr>
        <b/>
        <sz val="9"/>
        <rFont val="Arial"/>
        <family val="2"/>
      </rPr>
      <t xml:space="preserve">Pannello Azoto di Purge; </t>
    </r>
    <r>
      <rPr>
        <sz val="9"/>
        <rFont val="Arial"/>
        <family val="2"/>
      </rPr>
      <t xml:space="preserve"> Gruppo di decompressione primario per Azoto completo do valvola di intercettazione e spurgo, regolatore di pressione regolabile 0-10 bar , esecuzione in acc. Inox su pannello da parete e flessibile di collegamento, installato e collegato all’interno del gas cabinet</t>
    </r>
  </si>
  <si>
    <r>
      <rPr>
        <b/>
        <sz val="9"/>
        <rFont val="Arial"/>
        <family val="2"/>
      </rPr>
      <t>Ventilatore – estrattore</t>
    </r>
    <r>
      <rPr>
        <sz val="9"/>
        <rFont val="Arial"/>
        <family val="2"/>
      </rPr>
      <t xml:space="preserve"> EH.VE5794 esecuzione ATEX, Alim. 230 Vac, portata fino a 200 mc/h, contenitore ruota motrice in PP, predisposizione per fissaggio a parete o direttamente sul cabinet, complete di pressostato DP per allarme di mancata aspirazione</t>
    </r>
  </si>
  <si>
    <r>
      <rPr>
        <b/>
        <sz val="9"/>
        <rFont val="Arial"/>
        <family val="2"/>
      </rPr>
      <t>Sensori-trasmettitori fughe gas già installati nei gas cabinet e aventi le seguenti caratteristiche</t>
    </r>
    <r>
      <rPr>
        <sz val="9"/>
        <rFont val="Arial"/>
        <family val="2"/>
      </rPr>
      <t xml:space="preserve">
-Trasmettitore gestito completamente da microprocessore. Esecuzione Ex da parete:
</t>
    </r>
    <r>
      <rPr>
        <u/>
        <sz val="9"/>
        <rFont val="Arial"/>
        <family val="2"/>
      </rPr>
      <t>Caratteristiche tecniche:</t>
    </r>
    <r>
      <rPr>
        <sz val="9"/>
        <rFont val="Arial"/>
        <family val="2"/>
      </rPr>
      <t xml:space="preserve">
Campo di misura:  		In funzione del tipo di gas
Sensore:			elettrochimico oppure a Pellistore secondo il tipo di gas
Uscita  analogica:		4..20 mA
Indicazione:		cieca
Alimentazione:		24 Vcc  		
Umidità Operativa:	10...90 % r.h. 
Grado di protezione:	IP 65;  
Cavo di collegamento:	3 x 1,5 mm2 schermato
Dimensioni:		80 x 145 x 55
Peso:  			0.7  Kg 
Certificazione:		ATEX II 2GD EEx de IIC T6/T5/T4, - 40 ≤ Ta ≤ + 40 / + 55 / + 65 °C</t>
    </r>
  </si>
  <si>
    <r>
      <rPr>
        <b/>
        <sz val="9"/>
        <rFont val="Arial"/>
        <family val="2"/>
      </rPr>
      <t>Cartuccia/sistema di abbattimento dei gas di purge</t>
    </r>
    <r>
      <rPr>
        <sz val="9"/>
        <rFont val="Arial"/>
        <family val="2"/>
      </rPr>
      <t>, mod “Artea-Picolino” predisposta e adeguatamente collegata all’interno del gas cabinet tramite tubazioni elettropulite e raccorderia VCR (sistema installato in ogni gas cabinet)</t>
    </r>
  </si>
  <si>
    <t xml:space="preserve"> </t>
  </si>
  <si>
    <t xml:space="preserve"> ACCESSORI PER GAS CABINET</t>
  </si>
  <si>
    <t>ACCESSORI PER PANNELLI DI DECOMPRESSIONE PRIMARIA</t>
  </si>
  <si>
    <t>4.2</t>
  </si>
  <si>
    <t>4.0</t>
  </si>
  <si>
    <t xml:space="preserve">2° SOLUZIONE ALTERNATIVA
PANNELLI DI DECOMPRESSIONE PRIMARIA PER IL COLLEGAMENTO DI N. 2 BOMBOLE GAS A SCAMBIO AUTOMATICO  (Interamente in INOX AISI316) per  O2; Ar; N2; N2O; H2; CH4; CF4. Idonei per Gas Puri 6.0  </t>
  </si>
  <si>
    <r>
      <t>Mod. BE55-2UK o EQUIVALENTE,a scambio AUTOMATICO, ogni pannello costituito da:
-2 Riduttore di pressione con manometri a contatto  per alta pressione e manometro per bassa pressione, membrana in Hastelloy e valvola di sicurezza convogliabile, pressione di ingresso max 300 bar, uscita regolabile  0-10 bar.
-n2 Valvola di spurgo manuale a membrana inox
-n2 Valvola di intercettazione ingresso manuale a membrana inox
-n1 Leva di ripristino manuale 
-n1 valvola di intercettazione in uscita
-Filtri integrati nei riduttori</t>
    </r>
    <r>
      <rPr>
        <i/>
        <u/>
        <sz val="9"/>
        <rFont val="Arial"/>
        <family val="2"/>
      </rPr>
      <t xml:space="preserve">Altre caratteristiche:
</t>
    </r>
    <r>
      <rPr>
        <sz val="9"/>
        <rFont val="Arial"/>
        <family val="2"/>
      </rPr>
      <t xml:space="preserve">-Tutte le tubazioni sono in acciaio inox ¼", connessioni saldate orbitale o con raccorderia Swagelok a compressione
-Serpentine di collegamento bombole 
-Tutti i componenti sono idoneo per i gas UHP (qualità 6.0)
</t>
    </r>
    <r>
      <rPr>
        <i/>
        <u/>
        <sz val="9"/>
        <rFont val="Arial"/>
        <family val="2"/>
      </rPr>
      <t>Altre caratteristiche</t>
    </r>
    <r>
      <rPr>
        <sz val="9"/>
        <rFont val="Arial"/>
        <family val="2"/>
      </rPr>
      <t>:
-Tutte le tubazioni sono in acciaio inox ¼", connessioni saldate orbitale o con raccorderia Swagelok a compressione
-Serpentine di collegamento bombole 
-Tutti i componenti sono idonei per i gas UHP (qualità 6.0)</t>
    </r>
  </si>
  <si>
    <r>
      <t xml:space="preserve">DOPPIA Centrale di allarme acustico e luminoso per minima pressione bombole idonea </t>
    </r>
    <r>
      <rPr>
        <i/>
        <u/>
        <sz val="9"/>
        <rFont val="Arial"/>
        <family val="2"/>
      </rPr>
      <t>per i pannelli descritti al punto</t>
    </r>
    <r>
      <rPr>
        <b/>
        <i/>
        <u/>
        <sz val="9"/>
        <rFont val="Arial"/>
        <family val="2"/>
      </rPr>
      <t xml:space="preserve"> 3.2</t>
    </r>
    <r>
      <rPr>
        <i/>
        <u/>
        <sz val="9"/>
        <rFont val="Arial"/>
        <family val="2"/>
      </rPr>
      <t xml:space="preserve"> precedente</t>
    </r>
    <r>
      <rPr>
        <sz val="9"/>
        <rFont val="Arial"/>
        <family val="2"/>
      </rPr>
      <t xml:space="preserve"> e con le seguenti caratteristiche:
Unità di allarme S140 predisposta per max 8+8 ingressi, display alfanumerico, allarme acustico tacitabile e luminoso, relè di remotizzazione allarme cumulativo, alim. 230Vac. Predisposizione per l’inserimenti di una SIM dati che consente l’invio dei messaggi di allarme su Smartphone e E- Mail; esecuzione in quadro da parete IP54 per area NON classificata</t>
    </r>
  </si>
  <si>
    <t>PUNTI D’USO PER GAS SPECIALI : CL2; NF3, SiH4</t>
  </si>
  <si>
    <r>
      <t xml:space="preserve">CASSETTE DI CONTENIMENTO PUNTI D’USO PER GAS SPECIALI con le seguenti caratteristiche;
-Esecuzione in acc. Inox
-Porta anteriore trasparente con chiave di chiusura
-Alette di areazione
-Bocchetta di aspirazione (Aspiratore escluso)
-Passaparete Swagelok/VCR per in/out tubing
-Valvola valvola di intercettazione Spectropur con VCR in uscita
-Montaggio del Trasmettitore-sensore fughe gas tossici/Infiammabili in esecuzione Atex e connettore Atex
Cassetta a 1 posto con punto d’uso per gas speciali, raccorderia VCR, tubing 0,125 Ra per </t>
    </r>
    <r>
      <rPr>
        <b/>
        <sz val="9"/>
        <rFont val="Arial"/>
        <family val="2"/>
      </rPr>
      <t>Cl2, NF3, SiH4</t>
    </r>
  </si>
  <si>
    <t xml:space="preserve">PUNTI D’USO PER GAS INFIAMMABILI : H2, CH4 Idonei per Gas Puri 6.0 </t>
  </si>
  <si>
    <r>
      <t>CASSETTE DI CONTENIMENTO PUNTI D’USO PER GAS INFIAMMABILI con le seguenti caratteristiche;
-Esecuzione in acc. Inox
-Porta anteriore trasparente con chiave di chiusura
-Alette di areazione
-Bocchetta di aspirazione (Aspiratore escluso)
-Passaparete Swagelok/STANDARD per in/out tubing
-Valvola di intercettazione a membrana inox SpectroCem in uscita
-Montaggio del Trasmettitore-sensore fughe gas infiammabili in esecuzione Atex e connettore atex
-Cassetta a 1 posto con punto d’uso per gas speciali, raccorderia VCR, tubing 0,125 Ra per</t>
    </r>
    <r>
      <rPr>
        <b/>
        <sz val="9"/>
        <rFont val="Arial"/>
        <family val="2"/>
      </rPr>
      <t xml:space="preserve"> H2, CH4 </t>
    </r>
  </si>
  <si>
    <t>PUNTI D’USO PER GAS O2; Ar; N2; N2O; CF4. Idonei per Gas Puri 6.0 e ARIA COMPRESSA</t>
  </si>
  <si>
    <r>
      <t xml:space="preserve">Sistema completo per la produzione e stoccaggio di aria compressa tipo Oil Free, pressione 10bar composto da:
NR. 1 Compressore Oil-Free mod. Scroll S4 Simplex a 10 bar Cod.SQ4 30A12C  o EQUIVALENTE
-Centralina di gestione Basic Relay Control 
-Avviamento Diretto 
-Volume di aria resa l/min. 350 (21,2 mc/h) 
-Potenza motore HP/Kw 5,5/4 - Motore Tipo IP55 -Voltaggio Volt/Hz 400/50 
-Rumorosità a 1 m. dB (A) 65 max -Trasmissione a cinghia -Raffreddamento Aria 
NR. 1 Serbatoio verticale da 500 litri a 11 Bar - Esecuzione secondo Normativa 2009/105/CE in acc. Carbonio verniciatoto 
-Diametro mm. 600 - Altezza mm. 2050 - 
-Accessori assemblati: manometro, valvola di sicurezza, saracinesca in entrata, rubinetto di scarico condensa manuale
NR. 1 Scaricatore di condensa elettrico temporizzato modello SAC 160 o EQUIVALENTE
-Voltaggio Volt/Hz 230/115 V -50/60 Hz 
-Capacità l/h 95 -Connessione in entrata 1/2"  - Connessione uscita 1/4" -Dimensioni mm 77x79x93 
NR. 1 Essiccatore a ciclo frigorifero modello CT 6
-Aria trattata a 35°C – 7 Bar l/min 600 
-Alimentazione elettrica Volt/Hz 230/50-60 
-Pressione massima di esercizio Bar 16 
-Attacchi aria BSP m 1/2”  -Peso Kg. 25 
-Lunghezza mm. 370 -Larghezza mm. 515 -Altezza mm. 475 
NR. 1 Filtro ceramico modello F005 P (3 micron):
-Trattamento di emulsioni e particelle solide fino a dimensioni di 3 micron. 
-Ideale come prefiltro di filtri di linea e filtro antipolvere a valle degli essiccatori. 
-Dati tecnici riferiti a temperatura aria compressa di 35 °C e pressione di 7 bar, portata litri/min 1000 
NR. 1 Filtro coalescente modello F 005 S (0,01 micron):
-Trattamento di particelle solide sino a dimensioni di 0,01 micron. 
-Questi elementi filtranti erogano aria priva di olio. 
-Dati tecnici riferiti a temperatura aria compressa di 35 °C e pressione di 7 bar: 
-Portata litri/min 1000 
</t>
    </r>
    <r>
      <rPr>
        <b/>
        <sz val="9"/>
        <rFont val="Arial"/>
        <family val="2"/>
      </rPr>
      <t>Assemblaggio</t>
    </r>
    <r>
      <rPr>
        <sz val="9"/>
        <rFont val="Arial"/>
        <family val="2"/>
      </rPr>
      <t xml:space="preserve"> di tutta la componentistica sopra descritta e che è parte del Sistema di produzione Aria, esecuzione su piattaforma/skid pallettizzabile in acciaio, collegamenti eseguiti con tubazioni in rame adeguatamente dimensionate, raccorderia in Ottone ( N. B. il serbatoio di accumulo sarà collegato all’impianto di distribuzione  decritto.)</t>
    </r>
  </si>
  <si>
    <t xml:space="preserve">QUADRO DI CONTROLLO;  </t>
  </si>
  <si>
    <r>
      <t xml:space="preserve">Linee di distribuzione </t>
    </r>
    <r>
      <rPr>
        <b/>
        <sz val="9"/>
        <rFont val="Arial"/>
        <family val="2"/>
      </rPr>
      <t>GAS SPECIALI;</t>
    </r>
    <r>
      <rPr>
        <sz val="9"/>
        <rFont val="Arial"/>
        <family val="2"/>
      </rPr>
      <t xml:space="preserve">
Installazione gas cabinet, incluso eventuali accessori come sopra descritto; realizzazione delle linee di distribuzione realizzate con tubazione Coax Neumo SciMax 5Ra ¼”x1/2”:
-Saldature eseguite in orbitale da personale patentato e specializzato con rilascio report e verifiche di saldatura
-Staffaggi eseguiti con Staufer PVC
-Etichettatura delle linee
-Raccorderia VCR di collegamento 
-Installazione dei rispettivi punti d’uso e collegamenti</t>
    </r>
  </si>
  <si>
    <r>
      <t xml:space="preserve">Linee di distribuzione </t>
    </r>
    <r>
      <rPr>
        <b/>
        <sz val="9"/>
        <rFont val="Arial"/>
        <family val="2"/>
      </rPr>
      <t>GAS PURI, AZOTO E ARIA COMPRESSA;</t>
    </r>
    <r>
      <rPr>
        <sz val="9"/>
        <rFont val="Arial"/>
        <family val="2"/>
      </rPr>
      <t xml:space="preserve"> Installazione delle centrali di decompressione primaria, incluso eventuali accessori come sopra descritto; 
1) Realizzazione delle linee di distribuzione gas puri realizzate con tubazione Neumo SciMax 30Ra 3/8” idonee per purezza fino al grado 6.0; 
2) Realizzazione della linea di distribuzione Azoto di servizio, realizzate con tubazione Standard in Acc inox A316L Neumo SciMax 30Ra ¾”; 
3) Realizzazione della linea di distribuzione Aria compressa, realizzata con tubazione Standard in Acc inox A304EU, 1”; 
-Saldature eseguite in orbitale da personale patentato e specializzato con rilascio report e verifiche di saldatura
-Staffaggi eseguiti con Staufer PVC
-Etichettatura delle linee
-Adeguata raccorderia di collegamento 
-Installazione dei rispettivi punti d’uso e collegamenti</t>
    </r>
  </si>
  <si>
    <t>PROGETTAZIONE  - PROVE - CERTIFICAZIONI</t>
  </si>
  <si>
    <t>IVA AL 22%</t>
  </si>
  <si>
    <t>ONERI PER LA SICUREZZA NON SOGGETTI A RIBASSO</t>
  </si>
  <si>
    <t>ONERI PER LA SICUREZZA NON SOGGETTI A RIBASSO IVA INCLUSA</t>
  </si>
  <si>
    <t>PREZZO TOTALE  IVA INCLUSA</t>
  </si>
  <si>
    <t>9.3</t>
  </si>
  <si>
    <t>9.4</t>
  </si>
  <si>
    <t xml:space="preserve"> IL CONCORRENTE DICHIARA CHE GLI ONERI DI SICUREZZA INTERNI AZIENDALI CONTEMPLATI NEI PREZZI UNITARI OFFERTI SONO PARI A </t>
  </si>
  <si>
    <t xml:space="preserve"> IL CONCORRENTE DICHIARA CHE I COSTI DELLA MANODOPERA AZIENDALI CONTEMPLATI NEI PREZZI UNITARI OFFERTI SONO PARI A </t>
  </si>
  <si>
    <t>EURO</t>
  </si>
  <si>
    <t>Guida alla Compilazione: Il concorrente dovrà compilare obbligatoriamente tutti i campi evidenziati</t>
  </si>
  <si>
    <t>PREZZO COMPLESSIVO OFFERTO IVA ESCLUSA</t>
  </si>
  <si>
    <t>Euro</t>
  </si>
  <si>
    <t>PREZZO COMPLESSIVO OFFERTO IVA INCLUSA</t>
  </si>
  <si>
    <t>CIG: 99036151A4</t>
  </si>
  <si>
    <t>ONERI PER LO SMALTIMENTO NON SOGGETTI A RIBASSO</t>
  </si>
  <si>
    <t>ONERI PER LO SMALTIMENTO NON SOGGETTI A RIBASSO COMPRENSIVI DI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</si>
</sst>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_€"/>
    <numFmt numFmtId="165" formatCode="#,##0.000\ &quot;€&quot;"/>
    <numFmt numFmtId="166" formatCode="#,##0.000\ _€"/>
    <numFmt numFmtId="167" formatCode="#,##0.000\ &quot;€&quot;;[Red]#,##0.000\ &quot;€&quot;"/>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sz val="8"/>
      <name val="Calibri"/>
      <family val="2"/>
      <scheme val="minor"/>
    </font>
    <font>
      <b/>
      <sz val="9"/>
      <color rgb="FF002060"/>
      <name val="Calibri"/>
      <family val="2"/>
      <scheme val="minor"/>
    </font>
    <font>
      <b/>
      <sz val="10"/>
      <color rgb="FF002060"/>
      <name val="Calibri"/>
      <family val="2"/>
      <scheme val="minor"/>
    </font>
    <font>
      <sz val="11"/>
      <color theme="9" tint="0.59999389629810485"/>
      <name val="Calibri"/>
      <family val="2"/>
      <scheme val="minor"/>
    </font>
    <font>
      <b/>
      <sz val="10"/>
      <name val="Calibri"/>
      <family val="2"/>
      <scheme val="minor"/>
    </font>
    <font>
      <b/>
      <sz val="11"/>
      <name val="Calibri"/>
      <family val="2"/>
      <scheme val="minor"/>
    </font>
    <font>
      <b/>
      <sz val="10"/>
      <name val="Arial"/>
      <family val="2"/>
    </font>
    <font>
      <b/>
      <sz val="9"/>
      <name val="Calibri"/>
      <family val="2"/>
      <scheme val="minor"/>
    </font>
    <font>
      <b/>
      <sz val="9"/>
      <name val="Arial"/>
      <family val="2"/>
    </font>
    <font>
      <sz val="9"/>
      <name val="Arial"/>
      <family val="2"/>
    </font>
    <font>
      <sz val="9"/>
      <name val="Calibri"/>
      <family val="2"/>
      <scheme val="minor"/>
    </font>
    <font>
      <sz val="10"/>
      <name val="Calibri"/>
      <family val="2"/>
      <scheme val="minor"/>
    </font>
    <font>
      <i/>
      <sz val="9"/>
      <name val="Arial"/>
      <family val="2"/>
    </font>
    <font>
      <b/>
      <i/>
      <sz val="10"/>
      <name val="Arial"/>
      <family val="2"/>
    </font>
    <font>
      <u/>
      <sz val="9"/>
      <name val="Arial"/>
      <family val="2"/>
    </font>
    <font>
      <b/>
      <sz val="12"/>
      <name val="Calibri"/>
      <family val="2"/>
      <scheme val="minor"/>
    </font>
    <font>
      <sz val="11"/>
      <name val="Calibri"/>
      <family val="2"/>
      <scheme val="minor"/>
    </font>
    <font>
      <i/>
      <u/>
      <sz val="9"/>
      <name val="Arial"/>
      <family val="2"/>
    </font>
    <font>
      <b/>
      <i/>
      <u/>
      <sz val="9"/>
      <name val="Arial"/>
      <family val="2"/>
    </font>
    <font>
      <i/>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6">
    <xf numFmtId="0" fontId="0" fillId="0" borderId="0" xfId="0"/>
    <xf numFmtId="0" fontId="16" fillId="0" borderId="0" xfId="0" applyFont="1"/>
    <xf numFmtId="0" fontId="25" fillId="0" borderId="0" xfId="0" applyFont="1"/>
    <xf numFmtId="49" fontId="26" fillId="0" borderId="10" xfId="0" applyNumberFormat="1" applyFont="1" applyBorder="1" applyAlignment="1">
      <alignment horizontal="center" vertical="center" wrapText="1"/>
    </xf>
    <xf numFmtId="49" fontId="26" fillId="0" borderId="10" xfId="0" applyNumberFormat="1" applyFont="1" applyBorder="1" applyAlignment="1">
      <alignment horizontal="left" vertical="top" wrapText="1"/>
    </xf>
    <xf numFmtId="0" fontId="18" fillId="0" borderId="10" xfId="0" applyFont="1" applyBorder="1" applyAlignment="1">
      <alignment horizontal="center" vertical="top" wrapText="1"/>
    </xf>
    <xf numFmtId="164" fontId="18" fillId="0" borderId="10" xfId="0" applyNumberFormat="1" applyFont="1" applyBorder="1" applyAlignment="1">
      <alignment horizontal="center" vertical="top" wrapText="1"/>
    </xf>
    <xf numFmtId="0" fontId="28" fillId="0" borderId="10" xfId="0" applyFont="1" applyBorder="1" applyAlignment="1">
      <alignment horizontal="left" vertical="top" wrapText="1"/>
    </xf>
    <xf numFmtId="0" fontId="26" fillId="0" borderId="10" xfId="0" applyFont="1" applyBorder="1" applyAlignment="1">
      <alignment horizontal="center" vertical="top" wrapText="1"/>
    </xf>
    <xf numFmtId="164" fontId="24" fillId="0" borderId="10" xfId="0" applyNumberFormat="1" applyFont="1" applyBorder="1" applyAlignment="1">
      <alignment horizontal="center" vertical="top" wrapText="1"/>
    </xf>
    <xf numFmtId="0" fontId="30" fillId="0" borderId="10" xfId="0" applyFont="1" applyBorder="1" applyAlignment="1">
      <alignment horizontal="left" vertical="top" wrapText="1"/>
    </xf>
    <xf numFmtId="0" fontId="31" fillId="0" borderId="10" xfId="0" applyFont="1" applyBorder="1" applyAlignment="1">
      <alignment horizontal="left" vertical="top" wrapText="1"/>
    </xf>
    <xf numFmtId="0" fontId="35" fillId="0" borderId="10" xfId="0" applyFont="1" applyBorder="1" applyAlignment="1">
      <alignment horizontal="left" vertical="top" wrapText="1"/>
    </xf>
    <xf numFmtId="0" fontId="33" fillId="0" borderId="10" xfId="0" applyFont="1" applyBorder="1" applyAlignment="1">
      <alignment horizontal="center" vertical="top" wrapText="1"/>
    </xf>
    <xf numFmtId="0" fontId="24" fillId="0" borderId="10" xfId="0" applyFont="1" applyBorder="1" applyAlignment="1">
      <alignment horizontal="center" vertical="top" wrapText="1"/>
    </xf>
    <xf numFmtId="49" fontId="33" fillId="0" borderId="10" xfId="0" applyNumberFormat="1" applyFont="1" applyBorder="1" applyAlignment="1">
      <alignment horizontal="left" vertical="top" wrapText="1"/>
    </xf>
    <xf numFmtId="9" fontId="18" fillId="0" borderId="10" xfId="0" applyNumberFormat="1" applyFont="1" applyBorder="1" applyAlignment="1">
      <alignment horizontal="center" vertical="top" wrapText="1"/>
    </xf>
    <xf numFmtId="49" fontId="41" fillId="0" borderId="10" xfId="0" applyNumberFormat="1" applyFont="1" applyBorder="1" applyAlignment="1">
      <alignment horizontal="left" vertical="top" wrapText="1"/>
    </xf>
    <xf numFmtId="49" fontId="27" fillId="0" borderId="0" xfId="0" applyNumberFormat="1" applyFont="1" applyAlignment="1">
      <alignment horizontal="center" vertical="top" wrapText="1"/>
    </xf>
    <xf numFmtId="49" fontId="33" fillId="0" borderId="0" xfId="0" applyNumberFormat="1" applyFont="1" applyAlignment="1">
      <alignment horizontal="left" vertical="top" wrapText="1"/>
    </xf>
    <xf numFmtId="0" fontId="19" fillId="0" borderId="0" xfId="0" applyFont="1" applyAlignment="1">
      <alignment horizontal="center" vertical="top" wrapText="1"/>
    </xf>
    <xf numFmtId="0" fontId="18" fillId="0" borderId="0" xfId="0" applyFont="1" applyAlignment="1">
      <alignment horizontal="center" vertical="top" wrapText="1"/>
    </xf>
    <xf numFmtId="164" fontId="18" fillId="0" borderId="0" xfId="0" applyNumberFormat="1" applyFont="1" applyAlignment="1">
      <alignment horizontal="center" vertical="top" wrapText="1"/>
    </xf>
    <xf numFmtId="0" fontId="38" fillId="0" borderId="0" xfId="0" applyFont="1" applyAlignment="1">
      <alignment horizontal="center" vertical="top" wrapText="1"/>
    </xf>
    <xf numFmtId="49" fontId="37" fillId="0" borderId="10" xfId="0" applyNumberFormat="1" applyFont="1" applyBorder="1" applyAlignment="1">
      <alignment horizontal="right" vertical="top" wrapText="1"/>
    </xf>
    <xf numFmtId="0" fontId="19" fillId="0" borderId="10" xfId="0" applyFont="1" applyBorder="1" applyAlignment="1">
      <alignment horizontal="center" vertical="top" wrapText="1"/>
    </xf>
    <xf numFmtId="164" fontId="18" fillId="0" borderId="15" xfId="0" applyNumberFormat="1" applyFont="1" applyBorder="1" applyAlignment="1">
      <alignment horizontal="center" vertical="top" wrapText="1"/>
    </xf>
    <xf numFmtId="0" fontId="28" fillId="0" borderId="10" xfId="0" applyFont="1" applyBorder="1" applyAlignment="1">
      <alignment horizontal="right" vertical="top" wrapText="1"/>
    </xf>
    <xf numFmtId="0" fontId="28" fillId="0" borderId="10" xfId="0" applyFont="1" applyBorder="1" applyAlignment="1">
      <alignment horizontal="right" vertical="center" wrapText="1"/>
    </xf>
    <xf numFmtId="0" fontId="24" fillId="0" borderId="10" xfId="0" applyFont="1" applyBorder="1" applyAlignment="1">
      <alignment horizontal="center" vertical="center" wrapText="1"/>
    </xf>
    <xf numFmtId="164" fontId="24"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49" fontId="37" fillId="0" borderId="10" xfId="0" applyNumberFormat="1" applyFont="1" applyBorder="1" applyAlignment="1">
      <alignment horizontal="right" vertical="center" wrapText="1"/>
    </xf>
    <xf numFmtId="0" fontId="28" fillId="0" borderId="10" xfId="0" applyFont="1" applyFill="1" applyBorder="1" applyAlignment="1">
      <alignment horizontal="left" vertical="top" wrapText="1"/>
    </xf>
    <xf numFmtId="0" fontId="26" fillId="0" borderId="10" xfId="0" applyFont="1" applyFill="1" applyBorder="1" applyAlignment="1">
      <alignment horizontal="center" vertical="top" wrapText="1"/>
    </xf>
    <xf numFmtId="164" fontId="24" fillId="0" borderId="10" xfId="0" applyNumberFormat="1" applyFont="1" applyFill="1" applyBorder="1" applyAlignment="1">
      <alignment horizontal="center" vertical="top" wrapText="1"/>
    </xf>
    <xf numFmtId="0" fontId="33" fillId="0" borderId="10" xfId="0" applyFont="1" applyBorder="1" applyAlignment="1">
      <alignment horizontal="center" vertical="center" wrapText="1"/>
    </xf>
    <xf numFmtId="164" fontId="20" fillId="33" borderId="10" xfId="0" applyNumberFormat="1" applyFont="1" applyFill="1" applyBorder="1" applyAlignment="1" applyProtection="1">
      <alignment horizontal="center" vertical="center" wrapText="1"/>
      <protection locked="0"/>
    </xf>
    <xf numFmtId="164" fontId="18" fillId="33" borderId="10" xfId="0" applyNumberFormat="1" applyFont="1" applyFill="1" applyBorder="1" applyAlignment="1" applyProtection="1">
      <alignment horizontal="center" vertical="center" wrapText="1"/>
      <protection locked="0"/>
    </xf>
    <xf numFmtId="164" fontId="18" fillId="33" borderId="10" xfId="0" applyNumberFormat="1" applyFont="1" applyFill="1" applyBorder="1" applyAlignment="1" applyProtection="1">
      <alignment horizontal="center" vertical="top" wrapText="1"/>
      <protection locked="0"/>
    </xf>
    <xf numFmtId="49" fontId="33" fillId="0" borderId="15" xfId="0" applyNumberFormat="1" applyFont="1" applyBorder="1" applyAlignment="1">
      <alignment horizontal="left" vertical="top" wrapText="1"/>
    </xf>
    <xf numFmtId="0" fontId="18" fillId="0" borderId="15" xfId="0" applyFont="1" applyBorder="1" applyAlignment="1">
      <alignment horizontal="center" vertical="top" wrapText="1"/>
    </xf>
    <xf numFmtId="49" fontId="27" fillId="0" borderId="19" xfId="0" applyNumberFormat="1" applyFont="1" applyBorder="1" applyAlignment="1">
      <alignment horizontal="center" vertical="top" wrapText="1"/>
    </xf>
    <xf numFmtId="49" fontId="37" fillId="0" borderId="11" xfId="0" applyNumberFormat="1" applyFont="1" applyBorder="1" applyAlignment="1">
      <alignment horizontal="right" vertical="top" wrapText="1"/>
    </xf>
    <xf numFmtId="0" fontId="18" fillId="0" borderId="11" xfId="0" applyFont="1" applyBorder="1" applyAlignment="1">
      <alignment horizontal="center" vertical="top" wrapText="1"/>
    </xf>
    <xf numFmtId="164" fontId="18" fillId="0" borderId="11" xfId="0" applyNumberFormat="1" applyFont="1" applyBorder="1" applyAlignment="1">
      <alignment horizontal="center" vertical="top" wrapText="1"/>
    </xf>
    <xf numFmtId="49" fontId="27" fillId="0" borderId="20" xfId="0" applyNumberFormat="1" applyFont="1" applyBorder="1" applyAlignment="1">
      <alignment horizontal="center" vertical="top" wrapText="1"/>
    </xf>
    <xf numFmtId="165" fontId="37" fillId="0" borderId="13" xfId="0" applyNumberFormat="1" applyFont="1" applyBorder="1" applyAlignment="1">
      <alignment horizontal="center" vertical="center" wrapText="1"/>
    </xf>
    <xf numFmtId="49" fontId="41" fillId="0" borderId="21" xfId="0" applyNumberFormat="1" applyFont="1" applyBorder="1" applyAlignment="1">
      <alignment horizontal="left" vertical="top" wrapText="1"/>
    </xf>
    <xf numFmtId="0" fontId="18" fillId="0" borderId="21" xfId="0" applyFont="1" applyBorder="1" applyAlignment="1">
      <alignment horizontal="center" vertical="top" wrapText="1"/>
    </xf>
    <xf numFmtId="164" fontId="18" fillId="0" borderId="21" xfId="0" applyNumberFormat="1" applyFont="1" applyBorder="1" applyAlignment="1">
      <alignment horizontal="center" vertical="top" wrapText="1"/>
    </xf>
    <xf numFmtId="49" fontId="27" fillId="0" borderId="23" xfId="0" applyNumberFormat="1" applyFont="1" applyBorder="1" applyAlignment="1">
      <alignment horizontal="center" vertical="top" wrapText="1"/>
    </xf>
    <xf numFmtId="49" fontId="27"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0" fillId="0" borderId="10" xfId="0" applyFont="1" applyBorder="1" applyAlignment="1">
      <alignment horizontal="center" vertical="center" wrapText="1"/>
    </xf>
    <xf numFmtId="164" fontId="20" fillId="0" borderId="10" xfId="0" applyNumberFormat="1" applyFont="1" applyBorder="1" applyAlignment="1">
      <alignment horizontal="center" vertical="center" wrapText="1"/>
    </xf>
    <xf numFmtId="0" fontId="26" fillId="0" borderId="10" xfId="0" applyFont="1" applyBorder="1" applyAlignment="1">
      <alignment horizontal="center" vertical="center" wrapText="1"/>
    </xf>
    <xf numFmtId="49" fontId="27" fillId="0" borderId="10" xfId="0" applyNumberFormat="1" applyFont="1" applyBorder="1" applyAlignment="1">
      <alignment horizontal="center" vertical="top" wrapText="1"/>
    </xf>
    <xf numFmtId="49" fontId="27" fillId="0" borderId="10" xfId="0" applyNumberFormat="1" applyFont="1" applyFill="1" applyBorder="1" applyAlignment="1">
      <alignment horizontal="center" vertical="top" wrapText="1"/>
    </xf>
    <xf numFmtId="0" fontId="29" fillId="0" borderId="10" xfId="0" applyFont="1" applyFill="1" applyBorder="1" applyAlignment="1">
      <alignment horizontal="center" vertical="top" wrapText="1"/>
    </xf>
    <xf numFmtId="166" fontId="24" fillId="0" borderId="10" xfId="0" applyNumberFormat="1" applyFont="1" applyFill="1" applyBorder="1" applyAlignment="1">
      <alignment horizontal="center" vertical="top" wrapText="1"/>
    </xf>
    <xf numFmtId="166" fontId="26" fillId="0" borderId="10" xfId="0" applyNumberFormat="1" applyFont="1" applyFill="1" applyBorder="1" applyAlignment="1">
      <alignment horizontal="center" vertical="top" wrapText="1"/>
    </xf>
    <xf numFmtId="0" fontId="29" fillId="0" borderId="10" xfId="0" applyFont="1" applyBorder="1" applyAlignment="1">
      <alignment horizontal="center" vertical="top" wrapText="1"/>
    </xf>
    <xf numFmtId="166" fontId="24" fillId="0" borderId="10" xfId="0" applyNumberFormat="1" applyFont="1" applyBorder="1" applyAlignment="1">
      <alignment horizontal="center" vertical="top" wrapText="1"/>
    </xf>
    <xf numFmtId="166" fontId="26" fillId="0" borderId="10" xfId="0" applyNumberFormat="1" applyFont="1" applyBorder="1" applyAlignment="1">
      <alignment horizontal="center" vertical="top" wrapText="1"/>
    </xf>
    <xf numFmtId="0" fontId="32" fillId="0" borderId="10" xfId="0" applyFont="1" applyBorder="1" applyAlignment="1">
      <alignment horizontal="center" vertical="center" wrapText="1"/>
    </xf>
    <xf numFmtId="166" fontId="18" fillId="0" borderId="10" xfId="0" applyNumberFormat="1" applyFont="1" applyBorder="1" applyAlignment="1">
      <alignment horizontal="center" vertical="center" wrapText="1"/>
    </xf>
    <xf numFmtId="166" fontId="22" fillId="0" borderId="10" xfId="0" applyNumberFormat="1" applyFont="1" applyBorder="1" applyAlignment="1">
      <alignment horizontal="center" vertical="top" wrapText="1"/>
    </xf>
    <xf numFmtId="166" fontId="18" fillId="0" borderId="10" xfId="0" applyNumberFormat="1" applyFont="1" applyBorder="1" applyAlignment="1">
      <alignment horizontal="center" vertical="top" wrapText="1"/>
    </xf>
    <xf numFmtId="166" fontId="24" fillId="0" borderId="10" xfId="0" applyNumberFormat="1" applyFont="1" applyBorder="1" applyAlignment="1">
      <alignment horizontal="center" vertical="center" wrapText="1"/>
    </xf>
    <xf numFmtId="166" fontId="26"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166" fontId="22" fillId="0" borderId="10" xfId="0" applyNumberFormat="1" applyFont="1" applyBorder="1" applyAlignment="1">
      <alignment horizontal="center" vertical="center" wrapText="1"/>
    </xf>
    <xf numFmtId="0" fontId="23" fillId="0" borderId="10" xfId="0" applyFont="1" applyBorder="1" applyAlignment="1">
      <alignment horizontal="center" vertical="top" wrapText="1"/>
    </xf>
    <xf numFmtId="49" fontId="27" fillId="0" borderId="15" xfId="0" applyNumberFormat="1" applyFont="1" applyBorder="1" applyAlignment="1">
      <alignment horizontal="center" vertical="top" wrapText="1"/>
    </xf>
    <xf numFmtId="0" fontId="19" fillId="0" borderId="15" xfId="0" applyFont="1" applyBorder="1" applyAlignment="1">
      <alignment horizontal="center" vertical="top" wrapText="1"/>
    </xf>
    <xf numFmtId="166" fontId="18" fillId="0" borderId="15" xfId="0" applyNumberFormat="1" applyFont="1" applyBorder="1" applyAlignment="1">
      <alignment horizontal="center" vertical="top" wrapText="1"/>
    </xf>
    <xf numFmtId="166" fontId="22" fillId="0" borderId="15" xfId="0" applyNumberFormat="1" applyFont="1" applyBorder="1" applyAlignment="1">
      <alignment horizontal="center" vertical="top" wrapText="1"/>
    </xf>
    <xf numFmtId="0" fontId="19" fillId="0" borderId="11" xfId="0" applyFont="1" applyBorder="1" applyAlignment="1">
      <alignment horizontal="center" vertical="top" wrapText="1"/>
    </xf>
    <xf numFmtId="166" fontId="18" fillId="0" borderId="11" xfId="0" applyNumberFormat="1" applyFont="1" applyBorder="1" applyAlignment="1">
      <alignment horizontal="center" vertical="top" wrapText="1"/>
    </xf>
    <xf numFmtId="167" fontId="37" fillId="0" borderId="12" xfId="0" applyNumberFormat="1" applyFont="1" applyBorder="1" applyAlignment="1">
      <alignment horizontal="center" vertical="center" wrapText="1"/>
    </xf>
    <xf numFmtId="165" fontId="37" fillId="0" borderId="13" xfId="0" applyNumberFormat="1" applyFont="1" applyBorder="1" applyAlignment="1">
      <alignment horizontal="center" vertical="top" wrapText="1"/>
    </xf>
    <xf numFmtId="0" fontId="22" fillId="0" borderId="13" xfId="0" applyFont="1" applyBorder="1" applyAlignment="1">
      <alignment horizontal="center" vertical="top" wrapText="1"/>
    </xf>
    <xf numFmtId="0" fontId="19" fillId="0" borderId="21" xfId="0" applyFont="1" applyBorder="1" applyAlignment="1">
      <alignment horizontal="center" vertical="top" wrapText="1"/>
    </xf>
    <xf numFmtId="0" fontId="22" fillId="0" borderId="22" xfId="0" applyFont="1" applyBorder="1" applyAlignment="1">
      <alignment horizontal="center" vertical="top" wrapText="1"/>
    </xf>
    <xf numFmtId="0" fontId="19" fillId="0" borderId="10" xfId="0" applyFont="1" applyBorder="1" applyAlignment="1">
      <alignment horizontal="center" vertical="top" wrapText="1"/>
    </xf>
    <xf numFmtId="49" fontId="16" fillId="0" borderId="10" xfId="0" applyNumberFormat="1" applyFont="1" applyBorder="1" applyAlignment="1">
      <alignment horizontal="center" vertical="top" wrapText="1"/>
    </xf>
    <xf numFmtId="0" fontId="16" fillId="0" borderId="18" xfId="0" applyFont="1" applyBorder="1" applyAlignment="1">
      <alignment horizontal="left" vertical="center" wrapText="1"/>
    </xf>
    <xf numFmtId="0" fontId="32" fillId="0" borderId="10" xfId="0" applyFont="1" applyBorder="1" applyAlignment="1">
      <alignment horizontal="center" vertical="center" wrapText="1"/>
    </xf>
    <xf numFmtId="0" fontId="33" fillId="0" borderId="10" xfId="0" applyFont="1" applyBorder="1" applyAlignment="1">
      <alignment horizontal="center" vertical="center" wrapText="1"/>
    </xf>
    <xf numFmtId="164" fontId="20" fillId="33" borderId="10" xfId="0" applyNumberFormat="1" applyFont="1" applyFill="1" applyBorder="1" applyAlignment="1" applyProtection="1">
      <alignment horizontal="center" vertical="center" wrapText="1"/>
      <protection locked="0"/>
    </xf>
    <xf numFmtId="166" fontId="18" fillId="0" borderId="10" xfId="0" applyNumberFormat="1" applyFont="1" applyBorder="1" applyAlignment="1">
      <alignment horizontal="center" vertical="center" wrapText="1"/>
    </xf>
    <xf numFmtId="166" fontId="33" fillId="0" borderId="10" xfId="0" applyNumberFormat="1" applyFont="1" applyBorder="1" applyAlignment="1">
      <alignment horizontal="center" vertical="top"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4" xfId="0" applyFont="1" applyBorder="1" applyAlignment="1">
      <alignment horizontal="center" vertical="center" wrapText="1"/>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115" zoomScaleNormal="115" workbookViewId="0">
      <selection activeCell="E6" sqref="E6:E8"/>
    </sheetView>
  </sheetViews>
  <sheetFormatPr defaultRowHeight="15" x14ac:dyDescent="0.25"/>
  <cols>
    <col min="1" max="1" width="5.7109375" style="18" bestFit="1" customWidth="1"/>
    <col min="2" max="2" width="104.85546875" style="19" customWidth="1"/>
    <col min="3" max="3" width="7.42578125" style="20" bestFit="1" customWidth="1"/>
    <col min="4" max="4" width="7.28515625" style="21" customWidth="1"/>
    <col min="5" max="6" width="10.7109375" style="22" bestFit="1" customWidth="1"/>
    <col min="7" max="7" width="15.140625" style="23" customWidth="1"/>
  </cols>
  <sheetData>
    <row r="1" spans="1:10" ht="43.9" customHeight="1" x14ac:dyDescent="0.25">
      <c r="A1" s="93" t="s">
        <v>61</v>
      </c>
      <c r="B1" s="94"/>
      <c r="C1" s="94"/>
      <c r="D1" s="94"/>
      <c r="E1" s="94"/>
      <c r="F1" s="94" t="s">
        <v>102</v>
      </c>
      <c r="G1" s="95"/>
    </row>
    <row r="2" spans="1:10" ht="22.5" customHeight="1" x14ac:dyDescent="0.25">
      <c r="A2" s="87" t="s">
        <v>98</v>
      </c>
      <c r="B2" s="87"/>
      <c r="C2" s="87"/>
      <c r="D2" s="87"/>
      <c r="E2" s="87"/>
      <c r="F2" s="87"/>
      <c r="G2" s="87"/>
    </row>
    <row r="3" spans="1:10" ht="36" x14ac:dyDescent="0.25">
      <c r="A3" s="52" t="s">
        <v>56</v>
      </c>
      <c r="B3" s="3" t="s">
        <v>62</v>
      </c>
      <c r="C3" s="53" t="s">
        <v>2</v>
      </c>
      <c r="D3" s="54" t="s">
        <v>57</v>
      </c>
      <c r="E3" s="55" t="s">
        <v>8</v>
      </c>
      <c r="F3" s="55" t="s">
        <v>3</v>
      </c>
      <c r="G3" s="56" t="s">
        <v>22</v>
      </c>
    </row>
    <row r="4" spans="1:10" x14ac:dyDescent="0.25">
      <c r="A4" s="57"/>
      <c r="B4" s="4"/>
      <c r="C4" s="25"/>
      <c r="D4" s="5"/>
      <c r="E4" s="6"/>
      <c r="F4" s="6"/>
      <c r="G4" s="13"/>
    </row>
    <row r="5" spans="1:10" ht="25.5" x14ac:dyDescent="0.25">
      <c r="A5" s="58" t="s">
        <v>4</v>
      </c>
      <c r="B5" s="33" t="s">
        <v>63</v>
      </c>
      <c r="C5" s="59"/>
      <c r="D5" s="34"/>
      <c r="E5" s="35"/>
      <c r="F5" s="60">
        <f>F6</f>
        <v>0</v>
      </c>
      <c r="G5" s="61">
        <f>F5</f>
        <v>0</v>
      </c>
    </row>
    <row r="6" spans="1:10" ht="96" customHeight="1" x14ac:dyDescent="0.25">
      <c r="A6" s="57" t="s">
        <v>5</v>
      </c>
      <c r="B6" s="10" t="s">
        <v>64</v>
      </c>
      <c r="C6" s="88" t="s">
        <v>1</v>
      </c>
      <c r="D6" s="89">
        <v>3</v>
      </c>
      <c r="E6" s="90"/>
      <c r="F6" s="91">
        <f>D6*E6</f>
        <v>0</v>
      </c>
      <c r="G6" s="92"/>
      <c r="J6" t="s">
        <v>71</v>
      </c>
    </row>
    <row r="7" spans="1:10" ht="409.5" x14ac:dyDescent="0.25">
      <c r="A7" s="57" t="s">
        <v>6</v>
      </c>
      <c r="B7" s="11" t="s">
        <v>65</v>
      </c>
      <c r="C7" s="88"/>
      <c r="D7" s="89"/>
      <c r="E7" s="90"/>
      <c r="F7" s="91"/>
      <c r="G7" s="92"/>
    </row>
    <row r="8" spans="1:10" ht="120" x14ac:dyDescent="0.25">
      <c r="A8" s="57" t="s">
        <v>7</v>
      </c>
      <c r="B8" s="10" t="s">
        <v>66</v>
      </c>
      <c r="C8" s="88"/>
      <c r="D8" s="89"/>
      <c r="E8" s="90"/>
      <c r="F8" s="91"/>
      <c r="G8" s="92"/>
    </row>
    <row r="9" spans="1:10" x14ac:dyDescent="0.25">
      <c r="A9" s="57" t="s">
        <v>9</v>
      </c>
      <c r="B9" s="12" t="s">
        <v>72</v>
      </c>
      <c r="C9" s="62"/>
      <c r="D9" s="8"/>
      <c r="E9" s="9"/>
      <c r="F9" s="63">
        <f>SUM(F10:F14)</f>
        <v>0</v>
      </c>
      <c r="G9" s="64"/>
    </row>
    <row r="10" spans="1:10" ht="36" x14ac:dyDescent="0.25">
      <c r="A10" s="57" t="s">
        <v>10</v>
      </c>
      <c r="B10" s="11" t="s">
        <v>67</v>
      </c>
      <c r="C10" s="65" t="s">
        <v>1</v>
      </c>
      <c r="D10" s="36">
        <v>3</v>
      </c>
      <c r="E10" s="37"/>
      <c r="F10" s="66">
        <f>D10*E10</f>
        <v>0</v>
      </c>
      <c r="G10" s="67"/>
    </row>
    <row r="11" spans="1:10" ht="48" x14ac:dyDescent="0.25">
      <c r="A11" s="57" t="s">
        <v>12</v>
      </c>
      <c r="B11" s="11" t="s">
        <v>13</v>
      </c>
      <c r="C11" s="65" t="s">
        <v>1</v>
      </c>
      <c r="D11" s="36">
        <v>1</v>
      </c>
      <c r="E11" s="37"/>
      <c r="F11" s="66">
        <f t="shared" ref="F11:F14" si="0">D11*E11</f>
        <v>0</v>
      </c>
      <c r="G11" s="67"/>
    </row>
    <row r="12" spans="1:10" ht="36" x14ac:dyDescent="0.25">
      <c r="A12" s="57" t="s">
        <v>14</v>
      </c>
      <c r="B12" s="11" t="s">
        <v>68</v>
      </c>
      <c r="C12" s="65" t="s">
        <v>1</v>
      </c>
      <c r="D12" s="36">
        <v>3</v>
      </c>
      <c r="E12" s="37"/>
      <c r="F12" s="66">
        <f t="shared" si="0"/>
        <v>0</v>
      </c>
      <c r="G12" s="67"/>
    </row>
    <row r="13" spans="1:10" ht="168" x14ac:dyDescent="0.25">
      <c r="A13" s="57" t="s">
        <v>15</v>
      </c>
      <c r="B13" s="11" t="s">
        <v>69</v>
      </c>
      <c r="C13" s="65" t="s">
        <v>1</v>
      </c>
      <c r="D13" s="36">
        <v>3</v>
      </c>
      <c r="E13" s="37"/>
      <c r="F13" s="66">
        <f t="shared" si="0"/>
        <v>0</v>
      </c>
      <c r="G13" s="67"/>
    </row>
    <row r="14" spans="1:10" ht="24" x14ac:dyDescent="0.25">
      <c r="A14" s="57" t="s">
        <v>16</v>
      </c>
      <c r="B14" s="11" t="s">
        <v>70</v>
      </c>
      <c r="C14" s="65" t="s">
        <v>1</v>
      </c>
      <c r="D14" s="36">
        <v>3</v>
      </c>
      <c r="E14" s="37"/>
      <c r="F14" s="66">
        <f t="shared" si="0"/>
        <v>0</v>
      </c>
      <c r="G14" s="67"/>
    </row>
    <row r="15" spans="1:10" x14ac:dyDescent="0.25">
      <c r="A15" s="86"/>
      <c r="B15" s="86"/>
      <c r="C15" s="86"/>
      <c r="D15" s="86"/>
      <c r="E15" s="86"/>
      <c r="F15" s="68"/>
      <c r="G15" s="67"/>
    </row>
    <row r="16" spans="1:10" x14ac:dyDescent="0.25">
      <c r="A16" s="86"/>
      <c r="B16" s="86"/>
      <c r="C16" s="86"/>
      <c r="D16" s="86"/>
      <c r="E16" s="86"/>
      <c r="F16" s="68"/>
      <c r="G16" s="67"/>
    </row>
    <row r="17" spans="1:7" ht="38.25" x14ac:dyDescent="0.25">
      <c r="A17" s="57" t="s">
        <v>18</v>
      </c>
      <c r="B17" s="7" t="s">
        <v>76</v>
      </c>
      <c r="C17" s="29"/>
      <c r="D17" s="30"/>
      <c r="E17" s="30"/>
      <c r="F17" s="69">
        <f>SUM(F18:F19)*1</f>
        <v>0</v>
      </c>
      <c r="G17" s="70">
        <f>F17</f>
        <v>0</v>
      </c>
    </row>
    <row r="18" spans="1:7" ht="180" x14ac:dyDescent="0.25">
      <c r="A18" s="57" t="s">
        <v>19</v>
      </c>
      <c r="B18" s="11" t="s">
        <v>77</v>
      </c>
      <c r="C18" s="71" t="s">
        <v>1</v>
      </c>
      <c r="D18" s="31">
        <v>7</v>
      </c>
      <c r="E18" s="38"/>
      <c r="F18" s="66">
        <f>D18*E18</f>
        <v>0</v>
      </c>
      <c r="G18" s="72"/>
    </row>
    <row r="19" spans="1:7" ht="24" x14ac:dyDescent="0.25">
      <c r="A19" s="57" t="s">
        <v>20</v>
      </c>
      <c r="B19" s="11" t="s">
        <v>17</v>
      </c>
      <c r="C19" s="25" t="s">
        <v>1</v>
      </c>
      <c r="D19" s="5">
        <v>7</v>
      </c>
      <c r="E19" s="39"/>
      <c r="F19" s="68">
        <f>D19*E19</f>
        <v>0</v>
      </c>
      <c r="G19" s="67"/>
    </row>
    <row r="20" spans="1:7" x14ac:dyDescent="0.25">
      <c r="A20" s="86"/>
      <c r="B20" s="86"/>
      <c r="C20" s="86"/>
      <c r="D20" s="86"/>
      <c r="E20" s="86"/>
      <c r="F20" s="68"/>
      <c r="G20" s="67"/>
    </row>
    <row r="21" spans="1:7" x14ac:dyDescent="0.25">
      <c r="A21" s="57" t="s">
        <v>75</v>
      </c>
      <c r="B21" s="7" t="s">
        <v>73</v>
      </c>
      <c r="C21" s="73"/>
      <c r="D21" s="14"/>
      <c r="E21" s="9"/>
      <c r="F21" s="63">
        <f>SUM(F22:F23)</f>
        <v>0</v>
      </c>
      <c r="G21" s="64">
        <f>F21</f>
        <v>0</v>
      </c>
    </row>
    <row r="22" spans="1:7" ht="24" x14ac:dyDescent="0.25">
      <c r="A22" s="57" t="s">
        <v>21</v>
      </c>
      <c r="B22" s="11" t="s">
        <v>55</v>
      </c>
      <c r="C22" s="25" t="s">
        <v>1</v>
      </c>
      <c r="D22" s="5">
        <v>3</v>
      </c>
      <c r="E22" s="39"/>
      <c r="F22" s="68">
        <f>D22*E22</f>
        <v>0</v>
      </c>
      <c r="G22" s="67"/>
    </row>
    <row r="23" spans="1:7" ht="60" x14ac:dyDescent="0.25">
      <c r="A23" s="57" t="s">
        <v>74</v>
      </c>
      <c r="B23" s="11" t="s">
        <v>78</v>
      </c>
      <c r="C23" s="25" t="s">
        <v>1</v>
      </c>
      <c r="D23" s="5">
        <v>1</v>
      </c>
      <c r="E23" s="39"/>
      <c r="F23" s="68">
        <f>D23*E23</f>
        <v>0</v>
      </c>
      <c r="G23" s="67"/>
    </row>
    <row r="24" spans="1:7" x14ac:dyDescent="0.25">
      <c r="A24" s="85"/>
      <c r="B24" s="85"/>
      <c r="C24" s="85"/>
      <c r="D24" s="85"/>
      <c r="E24" s="85"/>
      <c r="F24" s="68"/>
      <c r="G24" s="67"/>
    </row>
    <row r="25" spans="1:7" x14ac:dyDescent="0.25">
      <c r="A25" s="57" t="s">
        <v>23</v>
      </c>
      <c r="B25" s="7" t="s">
        <v>79</v>
      </c>
      <c r="C25" s="73"/>
      <c r="D25" s="14"/>
      <c r="E25" s="9"/>
      <c r="F25" s="63">
        <f>SUM(F26:F28)</f>
        <v>0</v>
      </c>
      <c r="G25" s="64">
        <f>F25</f>
        <v>0</v>
      </c>
    </row>
    <row r="26" spans="1:7" ht="85.15" customHeight="1" x14ac:dyDescent="0.25">
      <c r="A26" s="57" t="s">
        <v>25</v>
      </c>
      <c r="B26" s="11" t="s">
        <v>24</v>
      </c>
      <c r="C26" s="71" t="s">
        <v>1</v>
      </c>
      <c r="D26" s="31">
        <v>3</v>
      </c>
      <c r="E26" s="38"/>
      <c r="F26" s="66">
        <f>D26*E26</f>
        <v>0</v>
      </c>
      <c r="G26" s="67"/>
    </row>
    <row r="27" spans="1:7" ht="108" x14ac:dyDescent="0.25">
      <c r="A27" s="57" t="s">
        <v>26</v>
      </c>
      <c r="B27" s="11" t="s">
        <v>80</v>
      </c>
      <c r="C27" s="71" t="s">
        <v>1</v>
      </c>
      <c r="D27" s="31">
        <v>3</v>
      </c>
      <c r="E27" s="38"/>
      <c r="F27" s="66">
        <f t="shared" ref="F27:F28" si="1">D27*E27</f>
        <v>0</v>
      </c>
      <c r="G27" s="67"/>
    </row>
    <row r="28" spans="1:7" ht="164.45" customHeight="1" x14ac:dyDescent="0.25">
      <c r="A28" s="57" t="s">
        <v>28</v>
      </c>
      <c r="B28" s="11" t="s">
        <v>27</v>
      </c>
      <c r="C28" s="71" t="s">
        <v>1</v>
      </c>
      <c r="D28" s="31">
        <v>3</v>
      </c>
      <c r="E28" s="38"/>
      <c r="F28" s="66">
        <f t="shared" si="1"/>
        <v>0</v>
      </c>
      <c r="G28" s="67"/>
    </row>
    <row r="29" spans="1:7" x14ac:dyDescent="0.25">
      <c r="A29" s="85"/>
      <c r="B29" s="85"/>
      <c r="C29" s="85"/>
      <c r="D29" s="85"/>
      <c r="E29" s="85"/>
      <c r="F29" s="68"/>
      <c r="G29" s="67"/>
    </row>
    <row r="30" spans="1:7" x14ac:dyDescent="0.25">
      <c r="A30" s="57" t="s">
        <v>30</v>
      </c>
      <c r="B30" s="7" t="s">
        <v>81</v>
      </c>
      <c r="C30" s="73"/>
      <c r="D30" s="14"/>
      <c r="E30" s="9"/>
      <c r="F30" s="63">
        <f>SUM(F31:F33)</f>
        <v>0</v>
      </c>
      <c r="G30" s="64">
        <f>F30</f>
        <v>0</v>
      </c>
    </row>
    <row r="31" spans="1:7" ht="72" x14ac:dyDescent="0.25">
      <c r="A31" s="57" t="s">
        <v>31</v>
      </c>
      <c r="B31" s="11" t="s">
        <v>29</v>
      </c>
      <c r="C31" s="71" t="s">
        <v>1</v>
      </c>
      <c r="D31" s="31">
        <v>2</v>
      </c>
      <c r="E31" s="38"/>
      <c r="F31" s="66">
        <f>D31*E31</f>
        <v>0</v>
      </c>
      <c r="G31" s="67"/>
    </row>
    <row r="32" spans="1:7" ht="108" x14ac:dyDescent="0.25">
      <c r="A32" s="57" t="s">
        <v>32</v>
      </c>
      <c r="B32" s="11" t="s">
        <v>82</v>
      </c>
      <c r="C32" s="71" t="s">
        <v>1</v>
      </c>
      <c r="D32" s="31">
        <v>2</v>
      </c>
      <c r="E32" s="38"/>
      <c r="F32" s="66">
        <f t="shared" ref="F32:F33" si="2">D32*E32</f>
        <v>0</v>
      </c>
      <c r="G32" s="67"/>
    </row>
    <row r="33" spans="1:7" ht="168" x14ac:dyDescent="0.25">
      <c r="A33" s="57" t="s">
        <v>33</v>
      </c>
      <c r="B33" s="11" t="s">
        <v>27</v>
      </c>
      <c r="C33" s="71" t="s">
        <v>1</v>
      </c>
      <c r="D33" s="31">
        <v>2</v>
      </c>
      <c r="E33" s="38"/>
      <c r="F33" s="66">
        <f t="shared" si="2"/>
        <v>0</v>
      </c>
      <c r="G33" s="67"/>
    </row>
    <row r="34" spans="1:7" s="1" customFormat="1" x14ac:dyDescent="0.25">
      <c r="A34" s="86"/>
      <c r="B34" s="86"/>
      <c r="C34" s="86"/>
      <c r="D34" s="86"/>
      <c r="E34" s="86"/>
      <c r="F34" s="68"/>
      <c r="G34" s="67"/>
    </row>
    <row r="35" spans="1:7" x14ac:dyDescent="0.25">
      <c r="A35" s="57" t="s">
        <v>34</v>
      </c>
      <c r="B35" s="7" t="s">
        <v>83</v>
      </c>
      <c r="C35" s="73"/>
      <c r="D35" s="14"/>
      <c r="E35" s="9"/>
      <c r="F35" s="63">
        <f>SUM(F36:F39)</f>
        <v>0</v>
      </c>
      <c r="G35" s="64">
        <f>F35</f>
        <v>0</v>
      </c>
    </row>
    <row r="36" spans="1:7" ht="72" x14ac:dyDescent="0.25">
      <c r="A36" s="57" t="s">
        <v>35</v>
      </c>
      <c r="B36" s="11" t="s">
        <v>29</v>
      </c>
      <c r="C36" s="71" t="s">
        <v>1</v>
      </c>
      <c r="D36" s="31">
        <f>15+2+8</f>
        <v>25</v>
      </c>
      <c r="E36" s="38"/>
      <c r="F36" s="66">
        <f>D36*E36</f>
        <v>0</v>
      </c>
      <c r="G36" s="67"/>
    </row>
    <row r="37" spans="1:7" ht="144" x14ac:dyDescent="0.25">
      <c r="A37" s="57" t="s">
        <v>36</v>
      </c>
      <c r="B37" s="11" t="s">
        <v>42</v>
      </c>
      <c r="C37" s="71" t="s">
        <v>1</v>
      </c>
      <c r="D37" s="31">
        <v>8</v>
      </c>
      <c r="E37" s="38"/>
      <c r="F37" s="66">
        <f t="shared" ref="F37:F39" si="3">D37*E37</f>
        <v>0</v>
      </c>
      <c r="G37" s="67"/>
    </row>
    <row r="38" spans="1:7" ht="24" x14ac:dyDescent="0.25">
      <c r="A38" s="57" t="s">
        <v>41</v>
      </c>
      <c r="B38" s="11" t="s">
        <v>40</v>
      </c>
      <c r="C38" s="71" t="s">
        <v>1</v>
      </c>
      <c r="D38" s="31">
        <v>10</v>
      </c>
      <c r="E38" s="38"/>
      <c r="F38" s="66">
        <f t="shared" si="3"/>
        <v>0</v>
      </c>
      <c r="G38" s="67"/>
    </row>
    <row r="39" spans="1:7" ht="409.5" customHeight="1" x14ac:dyDescent="0.25">
      <c r="A39" s="57" t="s">
        <v>43</v>
      </c>
      <c r="B39" s="11" t="s">
        <v>84</v>
      </c>
      <c r="C39" s="71" t="s">
        <v>1</v>
      </c>
      <c r="D39" s="31">
        <v>1</v>
      </c>
      <c r="E39" s="38"/>
      <c r="F39" s="66">
        <f t="shared" si="3"/>
        <v>0</v>
      </c>
      <c r="G39" s="67"/>
    </row>
    <row r="40" spans="1:7" x14ac:dyDescent="0.25">
      <c r="A40" s="86"/>
      <c r="B40" s="86"/>
      <c r="C40" s="86"/>
      <c r="D40" s="86"/>
      <c r="E40" s="86"/>
      <c r="F40" s="68"/>
      <c r="G40" s="67"/>
    </row>
    <row r="41" spans="1:7" x14ac:dyDescent="0.25">
      <c r="A41" s="57" t="s">
        <v>37</v>
      </c>
      <c r="B41" s="7" t="s">
        <v>85</v>
      </c>
      <c r="C41" s="73"/>
      <c r="D41" s="14"/>
      <c r="E41" s="9"/>
      <c r="F41" s="63">
        <f>SUM(F42)</f>
        <v>0</v>
      </c>
      <c r="G41" s="64">
        <f>F41</f>
        <v>0</v>
      </c>
    </row>
    <row r="42" spans="1:7" ht="226.15" customHeight="1" x14ac:dyDescent="0.25">
      <c r="A42" s="57" t="s">
        <v>44</v>
      </c>
      <c r="B42" s="11" t="s">
        <v>58</v>
      </c>
      <c r="C42" s="71" t="s">
        <v>1</v>
      </c>
      <c r="D42" s="31">
        <v>1</v>
      </c>
      <c r="E42" s="38"/>
      <c r="F42" s="66">
        <f>D42*E42</f>
        <v>0</v>
      </c>
      <c r="G42" s="67"/>
    </row>
    <row r="43" spans="1:7" x14ac:dyDescent="0.25">
      <c r="A43" s="86"/>
      <c r="B43" s="86"/>
      <c r="C43" s="86"/>
      <c r="D43" s="86"/>
      <c r="E43" s="86"/>
      <c r="F43" s="68"/>
      <c r="G43" s="67"/>
    </row>
    <row r="44" spans="1:7" ht="25.9" customHeight="1" x14ac:dyDescent="0.25">
      <c r="A44" s="57" t="s">
        <v>38</v>
      </c>
      <c r="B44" s="7" t="s">
        <v>59</v>
      </c>
      <c r="C44" s="73"/>
      <c r="D44" s="14"/>
      <c r="E44" s="9"/>
      <c r="F44" s="63">
        <f>SUM(F45:F48)</f>
        <v>0</v>
      </c>
      <c r="G44" s="64">
        <f>F44</f>
        <v>0</v>
      </c>
    </row>
    <row r="45" spans="1:7" ht="96" x14ac:dyDescent="0.25">
      <c r="A45" s="57" t="s">
        <v>11</v>
      </c>
      <c r="B45" s="11" t="s">
        <v>86</v>
      </c>
      <c r="C45" s="71" t="s">
        <v>0</v>
      </c>
      <c r="D45" s="31">
        <v>1</v>
      </c>
      <c r="E45" s="38"/>
      <c r="F45" s="66">
        <f>D45*E45</f>
        <v>0</v>
      </c>
      <c r="G45" s="67"/>
    </row>
    <row r="46" spans="1:7" x14ac:dyDescent="0.25">
      <c r="A46" s="57" t="s">
        <v>39</v>
      </c>
      <c r="B46" s="11" t="s">
        <v>60</v>
      </c>
      <c r="C46" s="71" t="s">
        <v>0</v>
      </c>
      <c r="D46" s="31">
        <v>1</v>
      </c>
      <c r="E46" s="38"/>
      <c r="F46" s="66">
        <f t="shared" ref="F46:F48" si="4">D46*E46</f>
        <v>0</v>
      </c>
      <c r="G46" s="67"/>
    </row>
    <row r="47" spans="1:7" ht="144" x14ac:dyDescent="0.25">
      <c r="A47" s="57" t="s">
        <v>93</v>
      </c>
      <c r="B47" s="11" t="s">
        <v>87</v>
      </c>
      <c r="C47" s="71" t="s">
        <v>0</v>
      </c>
      <c r="D47" s="31">
        <v>1</v>
      </c>
      <c r="E47" s="38"/>
      <c r="F47" s="66">
        <f t="shared" si="4"/>
        <v>0</v>
      </c>
      <c r="G47" s="67"/>
    </row>
    <row r="48" spans="1:7" x14ac:dyDescent="0.25">
      <c r="A48" s="57" t="s">
        <v>94</v>
      </c>
      <c r="B48" s="11" t="s">
        <v>60</v>
      </c>
      <c r="C48" s="71" t="s">
        <v>0</v>
      </c>
      <c r="D48" s="31">
        <v>1</v>
      </c>
      <c r="E48" s="38"/>
      <c r="F48" s="66">
        <f t="shared" si="4"/>
        <v>0</v>
      </c>
      <c r="G48" s="67"/>
    </row>
    <row r="49" spans="1:8" x14ac:dyDescent="0.25">
      <c r="A49" s="86"/>
      <c r="B49" s="86"/>
      <c r="C49" s="86"/>
      <c r="D49" s="86"/>
      <c r="E49" s="86"/>
      <c r="F49" s="68"/>
      <c r="G49" s="67"/>
    </row>
    <row r="50" spans="1:8" s="1" customFormat="1" x14ac:dyDescent="0.25">
      <c r="A50" s="57" t="s">
        <v>45</v>
      </c>
      <c r="B50" s="7" t="s">
        <v>88</v>
      </c>
      <c r="C50" s="73"/>
      <c r="D50" s="14"/>
      <c r="E50" s="9"/>
      <c r="F50" s="63">
        <f>SUM(F51:F54)</f>
        <v>0</v>
      </c>
      <c r="G50" s="64">
        <f>F50</f>
        <v>0</v>
      </c>
    </row>
    <row r="51" spans="1:8" ht="25.5" x14ac:dyDescent="0.25">
      <c r="A51" s="57" t="s">
        <v>46</v>
      </c>
      <c r="B51" s="15" t="s">
        <v>50</v>
      </c>
      <c r="C51" s="71" t="s">
        <v>51</v>
      </c>
      <c r="D51" s="31">
        <v>1</v>
      </c>
      <c r="E51" s="38"/>
      <c r="F51" s="66">
        <f>E51*D51</f>
        <v>0</v>
      </c>
      <c r="G51" s="67"/>
    </row>
    <row r="52" spans="1:8" ht="33" customHeight="1" x14ac:dyDescent="0.25">
      <c r="A52" s="57" t="s">
        <v>47</v>
      </c>
      <c r="B52" s="15" t="s">
        <v>52</v>
      </c>
      <c r="C52" s="71" t="s">
        <v>51</v>
      </c>
      <c r="D52" s="31">
        <v>1</v>
      </c>
      <c r="E52" s="38"/>
      <c r="F52" s="66">
        <f t="shared" ref="F52:F54" si="5">E52*D52</f>
        <v>0</v>
      </c>
      <c r="G52" s="67"/>
    </row>
    <row r="53" spans="1:8" ht="25.5" x14ac:dyDescent="0.25">
      <c r="A53" s="57" t="s">
        <v>48</v>
      </c>
      <c r="B53" s="15" t="s">
        <v>53</v>
      </c>
      <c r="C53" s="71" t="s">
        <v>51</v>
      </c>
      <c r="D53" s="31">
        <v>1</v>
      </c>
      <c r="E53" s="38"/>
      <c r="F53" s="66">
        <f t="shared" si="5"/>
        <v>0</v>
      </c>
      <c r="G53" s="67"/>
    </row>
    <row r="54" spans="1:8" ht="38.25" x14ac:dyDescent="0.25">
      <c r="A54" s="57" t="s">
        <v>49</v>
      </c>
      <c r="B54" s="15" t="s">
        <v>54</v>
      </c>
      <c r="C54" s="71" t="s">
        <v>51</v>
      </c>
      <c r="D54" s="31">
        <v>1</v>
      </c>
      <c r="E54" s="38"/>
      <c r="F54" s="66">
        <f t="shared" si="5"/>
        <v>0</v>
      </c>
      <c r="G54" s="67"/>
    </row>
    <row r="55" spans="1:8" hidden="1" x14ac:dyDescent="0.25">
      <c r="A55" s="57"/>
      <c r="B55" s="15"/>
      <c r="C55" s="25"/>
      <c r="D55" s="5"/>
      <c r="E55" s="6"/>
      <c r="F55" s="68"/>
      <c r="G55" s="67"/>
    </row>
    <row r="56" spans="1:8" hidden="1" x14ac:dyDescent="0.25">
      <c r="A56" s="57"/>
      <c r="B56" s="15"/>
      <c r="C56" s="25"/>
      <c r="D56" s="5"/>
      <c r="E56" s="6"/>
      <c r="F56" s="68"/>
      <c r="G56" s="67"/>
    </row>
    <row r="57" spans="1:8" ht="15.75" thickBot="1" x14ac:dyDescent="0.3">
      <c r="A57" s="74"/>
      <c r="B57" s="40"/>
      <c r="C57" s="75"/>
      <c r="D57" s="41"/>
      <c r="E57" s="26"/>
      <c r="F57" s="76"/>
      <c r="G57" s="77"/>
    </row>
    <row r="58" spans="1:8" ht="15.75" x14ac:dyDescent="0.25">
      <c r="A58" s="42"/>
      <c r="B58" s="43" t="s">
        <v>99</v>
      </c>
      <c r="C58" s="78" t="s">
        <v>100</v>
      </c>
      <c r="D58" s="44"/>
      <c r="E58" s="45"/>
      <c r="F58" s="79"/>
      <c r="G58" s="80">
        <f>SUM(G5:G57)</f>
        <v>0</v>
      </c>
      <c r="H58" s="2"/>
    </row>
    <row r="59" spans="1:8" ht="30" customHeight="1" x14ac:dyDescent="0.25">
      <c r="A59" s="46"/>
      <c r="B59" s="32" t="s">
        <v>89</v>
      </c>
      <c r="C59" s="25" t="s">
        <v>100</v>
      </c>
      <c r="D59" s="5"/>
      <c r="E59" s="6"/>
      <c r="F59" s="6"/>
      <c r="G59" s="47">
        <f>G58*0.22</f>
        <v>0</v>
      </c>
    </row>
    <row r="60" spans="1:8" ht="15.75" x14ac:dyDescent="0.25">
      <c r="A60" s="46"/>
      <c r="B60" s="24" t="s">
        <v>101</v>
      </c>
      <c r="C60" s="25" t="s">
        <v>100</v>
      </c>
      <c r="D60" s="5"/>
      <c r="E60" s="6"/>
      <c r="F60" s="6"/>
      <c r="G60" s="47">
        <f>G59+G58</f>
        <v>0</v>
      </c>
    </row>
    <row r="61" spans="1:8" ht="15.75" x14ac:dyDescent="0.25">
      <c r="A61" s="46"/>
      <c r="B61" s="27" t="s">
        <v>103</v>
      </c>
      <c r="C61" s="73" t="s">
        <v>97</v>
      </c>
      <c r="D61" s="5"/>
      <c r="E61" s="6"/>
      <c r="F61" s="6"/>
      <c r="G61" s="81">
        <v>5000</v>
      </c>
    </row>
    <row r="62" spans="1:8" ht="15.75" x14ac:dyDescent="0.25">
      <c r="A62" s="46"/>
      <c r="B62" s="27" t="s">
        <v>89</v>
      </c>
      <c r="C62" s="73" t="s">
        <v>97</v>
      </c>
      <c r="D62" s="14"/>
      <c r="E62" s="9"/>
      <c r="F62" s="9"/>
      <c r="G62" s="81">
        <f>0.22*G61</f>
        <v>1100</v>
      </c>
    </row>
    <row r="63" spans="1:8" ht="15.75" x14ac:dyDescent="0.25">
      <c r="A63" s="46"/>
      <c r="B63" s="27" t="s">
        <v>104</v>
      </c>
      <c r="C63" s="73"/>
      <c r="D63" s="14"/>
      <c r="E63" s="9"/>
      <c r="F63" s="9"/>
      <c r="G63" s="81">
        <f>G61+G62</f>
        <v>6100</v>
      </c>
    </row>
    <row r="64" spans="1:8" ht="15.75" x14ac:dyDescent="0.25">
      <c r="A64" s="46"/>
      <c r="B64" s="27" t="s">
        <v>90</v>
      </c>
      <c r="C64" s="73" t="s">
        <v>97</v>
      </c>
      <c r="D64" s="14"/>
      <c r="E64" s="9"/>
      <c r="F64" s="9"/>
      <c r="G64" s="81">
        <v>510</v>
      </c>
    </row>
    <row r="65" spans="1:7" ht="15.75" x14ac:dyDescent="0.25">
      <c r="A65" s="46"/>
      <c r="B65" s="27" t="s">
        <v>89</v>
      </c>
      <c r="C65" s="73" t="s">
        <v>97</v>
      </c>
      <c r="D65" s="14"/>
      <c r="E65" s="9"/>
      <c r="F65" s="9"/>
      <c r="G65" s="81">
        <f>0.22*G64</f>
        <v>112.2</v>
      </c>
    </row>
    <row r="66" spans="1:7" ht="15.75" x14ac:dyDescent="0.25">
      <c r="A66" s="46"/>
      <c r="B66" s="27" t="s">
        <v>91</v>
      </c>
      <c r="C66" s="73" t="s">
        <v>97</v>
      </c>
      <c r="D66" s="14"/>
      <c r="E66" s="9"/>
      <c r="F66" s="9"/>
      <c r="G66" s="81">
        <f>G64+G65</f>
        <v>622.20000000000005</v>
      </c>
    </row>
    <row r="67" spans="1:7" ht="32.25" customHeight="1" x14ac:dyDescent="0.25">
      <c r="A67" s="46"/>
      <c r="B67" s="28" t="s">
        <v>92</v>
      </c>
      <c r="C67" s="73" t="s">
        <v>97</v>
      </c>
      <c r="D67" s="14"/>
      <c r="E67" s="9"/>
      <c r="F67" s="9"/>
      <c r="G67" s="47">
        <f>(G60+G66+G63)</f>
        <v>6722.2</v>
      </c>
    </row>
    <row r="68" spans="1:7" ht="25.5" x14ac:dyDescent="0.25">
      <c r="A68" s="46"/>
      <c r="B68" s="15" t="s">
        <v>95</v>
      </c>
      <c r="C68" s="25" t="s">
        <v>97</v>
      </c>
      <c r="D68" s="16"/>
      <c r="E68" s="39"/>
      <c r="F68" s="6"/>
      <c r="G68" s="82"/>
    </row>
    <row r="69" spans="1:7" ht="24.75" customHeight="1" x14ac:dyDescent="0.25">
      <c r="A69" s="46"/>
      <c r="B69" s="17" t="s">
        <v>96</v>
      </c>
      <c r="C69" s="25" t="s">
        <v>97</v>
      </c>
      <c r="D69" s="5"/>
      <c r="E69" s="39"/>
      <c r="F69" s="6"/>
      <c r="G69" s="82"/>
    </row>
    <row r="70" spans="1:7" ht="15.75" thickBot="1" x14ac:dyDescent="0.3">
      <c r="A70" s="51"/>
      <c r="B70" s="48"/>
      <c r="C70" s="83"/>
      <c r="D70" s="49"/>
      <c r="E70" s="50"/>
      <c r="F70" s="50"/>
      <c r="G70" s="84"/>
    </row>
  </sheetData>
  <sheetProtection algorithmName="SHA-512" hashValue="zD9ZMLFFKaKeU7V7QWqYNEWyiMCjeq/N+vroH+0lra64KZnIi0ru9qUy0Wbx9mBAg+FgmpCLZCmrHdlB64nheA==" saltValue="VNIt6ALy8HdGHhkzspNlcg==" spinCount="100000" sheet="1" objects="1" scenarios="1"/>
  <mergeCells count="17">
    <mergeCell ref="A1:E1"/>
    <mergeCell ref="F1:G1"/>
    <mergeCell ref="A20:E20"/>
    <mergeCell ref="A16:E16"/>
    <mergeCell ref="A15:E15"/>
    <mergeCell ref="A2:G2"/>
    <mergeCell ref="C6:C8"/>
    <mergeCell ref="D6:D8"/>
    <mergeCell ref="E6:E8"/>
    <mergeCell ref="F6:F8"/>
    <mergeCell ref="G6:G8"/>
    <mergeCell ref="A24:E24"/>
    <mergeCell ref="A29:E29"/>
    <mergeCell ref="A34:E34"/>
    <mergeCell ref="A43:E43"/>
    <mergeCell ref="A49:E49"/>
    <mergeCell ref="A40:E40"/>
  </mergeCells>
  <phoneticPr fontId="22" type="noConversion"/>
  <printOptions horizontalCentered="1"/>
  <pageMargins left="0.25" right="0.25" top="0.75" bottom="0.75" header="0.3" footer="0.3"/>
  <pageSetup paperSize="9" scale="71" fitToHeight="0"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FLEXILAB_Impianto gas speciali</vt:lpstr>
      <vt:lpstr>'FLEXILAB_Impianto gas speciali'!Area_stampa</vt:lpstr>
      <vt:lpstr>'FLEXILAB_Impianto gas speciali'!Titoli_stampa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eleftherios mitsiogiannis</dc:creator>
  <cp:lastModifiedBy>Utente Windows</cp:lastModifiedBy>
  <cp:lastPrinted>2023-03-08T16:10:03Z</cp:lastPrinted>
  <dcterms:created xsi:type="dcterms:W3CDTF">2022-10-03T08:39:44Z</dcterms:created>
  <dcterms:modified xsi:type="dcterms:W3CDTF">2023-07-20T14:06:25Z</dcterms:modified>
</cp:coreProperties>
</file>